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Почта - Дутченко О.А\Зкл. на бюджет 2018 года\приложения\"/>
    </mc:Choice>
  </mc:AlternateContent>
  <bookViews>
    <workbookView xWindow="0" yWindow="0" windowWidth="14370" windowHeight="723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80" i="1"/>
  <c r="F80" i="1"/>
  <c r="G79" i="1"/>
  <c r="F79" i="1"/>
  <c r="G78" i="1"/>
  <c r="F78" i="1"/>
  <c r="F77" i="1"/>
  <c r="G76" i="1"/>
  <c r="F76" i="1"/>
  <c r="G74" i="1"/>
  <c r="F74" i="1"/>
  <c r="F73" i="1"/>
  <c r="F71" i="1"/>
  <c r="G70" i="1"/>
  <c r="F70" i="1"/>
  <c r="G68" i="1"/>
  <c r="F68" i="1"/>
  <c r="F67" i="1"/>
  <c r="G66" i="1"/>
  <c r="F66" i="1"/>
  <c r="G64" i="1"/>
  <c r="F64" i="1"/>
  <c r="F63" i="1"/>
  <c r="F61" i="1"/>
  <c r="G60" i="1"/>
  <c r="F60" i="1"/>
  <c r="G58" i="1"/>
  <c r="F58" i="1"/>
  <c r="F57" i="1"/>
  <c r="F55" i="1"/>
  <c r="G54" i="1"/>
  <c r="F54" i="1"/>
  <c r="G52" i="1"/>
  <c r="F52" i="1"/>
  <c r="G51" i="1"/>
  <c r="F51" i="1"/>
  <c r="G49" i="1"/>
  <c r="F49" i="1"/>
  <c r="G48" i="1"/>
  <c r="F48" i="1"/>
  <c r="G46" i="1"/>
  <c r="F46" i="1"/>
  <c r="G45" i="1"/>
  <c r="F45" i="1"/>
  <c r="G43" i="1"/>
  <c r="F43" i="1"/>
  <c r="G42" i="1"/>
  <c r="F42" i="1"/>
  <c r="G41" i="1"/>
  <c r="F41" i="1"/>
  <c r="G39" i="1"/>
  <c r="F39" i="1"/>
  <c r="G38" i="1"/>
  <c r="F38" i="1"/>
  <c r="G37" i="1"/>
  <c r="F37" i="1"/>
  <c r="G35" i="1"/>
  <c r="F35" i="1"/>
  <c r="G34" i="1"/>
  <c r="F34" i="1"/>
  <c r="G33" i="1"/>
  <c r="F33" i="1"/>
  <c r="G31" i="1"/>
  <c r="F31" i="1"/>
  <c r="G30" i="1"/>
  <c r="F30" i="1"/>
  <c r="G28" i="1"/>
  <c r="F28" i="1"/>
  <c r="F27" i="1"/>
  <c r="F26" i="1"/>
  <c r="G25" i="1"/>
  <c r="F25" i="1"/>
  <c r="G23" i="1"/>
  <c r="F23" i="1"/>
  <c r="G22" i="1"/>
  <c r="F22" i="1"/>
  <c r="G20" i="1"/>
  <c r="F20" i="1"/>
  <c r="G19" i="1"/>
  <c r="F19" i="1"/>
  <c r="G18" i="1"/>
  <c r="F18" i="1"/>
  <c r="G16" i="1"/>
  <c r="F16" i="1"/>
  <c r="G15" i="1"/>
  <c r="F15" i="1"/>
  <c r="G14" i="1"/>
  <c r="F14" i="1"/>
  <c r="G13" i="1"/>
  <c r="F13" i="1"/>
  <c r="B11" i="1" l="1"/>
  <c r="C86" i="1"/>
  <c r="C87" i="1" s="1"/>
  <c r="C88" i="1" s="1"/>
  <c r="D86" i="1"/>
  <c r="D87" i="1" s="1"/>
  <c r="D88" i="1" s="1"/>
  <c r="E86" i="1"/>
  <c r="E87" i="1" s="1"/>
  <c r="E88" i="1" s="1"/>
  <c r="D52" i="1" l="1"/>
  <c r="E52" i="1"/>
  <c r="D43" i="1"/>
  <c r="E43" i="1"/>
  <c r="D35" i="1"/>
  <c r="D31" i="1"/>
  <c r="E31" i="1"/>
  <c r="D23" i="1"/>
  <c r="E23" i="1"/>
  <c r="D49" i="1"/>
  <c r="E49" i="1"/>
  <c r="C49" i="1"/>
  <c r="C46" i="1"/>
  <c r="C52" i="1"/>
  <c r="C55" i="1"/>
  <c r="C58" i="1"/>
  <c r="C61" i="1"/>
  <c r="C64" i="1"/>
  <c r="C68" i="1"/>
  <c r="C71" i="1"/>
  <c r="C74" i="1"/>
  <c r="C43" i="1"/>
  <c r="C39" i="1"/>
  <c r="C35" i="1"/>
  <c r="C31" i="1"/>
  <c r="C28" i="1"/>
  <c r="C23" i="1"/>
  <c r="C20" i="1"/>
  <c r="C16" i="1"/>
  <c r="C11" i="1"/>
  <c r="B71" i="1"/>
  <c r="D71" i="1"/>
  <c r="E71" i="1"/>
  <c r="D64" i="1"/>
  <c r="E64" i="1"/>
  <c r="C26" i="1"/>
  <c r="B26" i="1"/>
  <c r="D26" i="1"/>
  <c r="E26" i="1"/>
  <c r="F11" i="1" l="1"/>
  <c r="C80" i="1"/>
  <c r="C82" i="1" s="1"/>
  <c r="C83" i="1" s="1"/>
  <c r="B46" i="1"/>
  <c r="B74" i="1"/>
  <c r="E61" i="1"/>
  <c r="D61" i="1"/>
  <c r="E58" i="1"/>
  <c r="D58" i="1"/>
  <c r="E55" i="1"/>
  <c r="D55" i="1"/>
  <c r="E39" i="1"/>
  <c r="D39" i="1"/>
  <c r="B39" i="1"/>
  <c r="B61" i="1"/>
  <c r="B58" i="1"/>
  <c r="B55" i="1"/>
  <c r="B49" i="1"/>
  <c r="B43" i="1"/>
  <c r="E16" i="1"/>
  <c r="D16" i="1"/>
  <c r="B16" i="1"/>
  <c r="B68" i="1"/>
  <c r="B64" i="1"/>
  <c r="B52" i="1"/>
  <c r="B35" i="1"/>
  <c r="B31" i="1"/>
  <c r="B28" i="1"/>
  <c r="B23" i="1"/>
  <c r="B20" i="1"/>
  <c r="E28" i="1"/>
  <c r="D28" i="1"/>
  <c r="E74" i="1"/>
  <c r="E68" i="1"/>
  <c r="E46" i="1"/>
  <c r="E35" i="1"/>
  <c r="E20" i="1"/>
  <c r="D74" i="1"/>
  <c r="D68" i="1"/>
  <c r="D46" i="1"/>
  <c r="D20" i="1"/>
  <c r="D11" i="1"/>
  <c r="E11" i="1"/>
  <c r="E80" i="1" l="1"/>
  <c r="B80" i="1"/>
  <c r="E82" i="1"/>
  <c r="E83" i="1" s="1"/>
  <c r="D80" i="1"/>
  <c r="D82" i="1" s="1"/>
  <c r="D83" i="1" s="1"/>
  <c r="F82" i="1" l="1"/>
  <c r="B83" i="1"/>
  <c r="B84" i="1"/>
  <c r="G82" i="1"/>
</calcChain>
</file>

<file path=xl/sharedStrings.xml><?xml version="1.0" encoding="utf-8"?>
<sst xmlns="http://schemas.openxmlformats.org/spreadsheetml/2006/main" count="96" uniqueCount="44">
  <si>
    <t>Наименование</t>
  </si>
  <si>
    <t>2017 год</t>
  </si>
  <si>
    <t>2018 год</t>
  </si>
  <si>
    <t>2019 год</t>
  </si>
  <si>
    <t>%</t>
  </si>
  <si>
    <t>в том числе:</t>
  </si>
  <si>
    <t>дотации</t>
  </si>
  <si>
    <t>субсидии</t>
  </si>
  <si>
    <t>субвенции</t>
  </si>
  <si>
    <t>иные межбюджетные трансферты</t>
  </si>
  <si>
    <t>01"Управление финансами", всего</t>
  </si>
  <si>
    <t>04"Содействие занятости", всего</t>
  </si>
  <si>
    <t>05"Развитие сельского хозяйства", всего</t>
  </si>
  <si>
    <t>13"Развитие транспортной системы", всего</t>
  </si>
  <si>
    <t>14"Развитие образования", всего</t>
  </si>
  <si>
    <t>18"Развитие физической культуры", всего</t>
  </si>
  <si>
    <t>20"Устойчивое развитие села", всего</t>
  </si>
  <si>
    <t>27"Развитие жкх", всего</t>
  </si>
  <si>
    <t>28"Переселение граждан из ветхого жилья", всего</t>
  </si>
  <si>
    <t>88 Непрограммная деятельность, всего</t>
  </si>
  <si>
    <t>12"Развитие территорий и жилищная политика", всего</t>
  </si>
  <si>
    <t>ИТОГО</t>
  </si>
  <si>
    <t>прирост/снижение</t>
  </si>
  <si>
    <t>03"Экономическое развитие", всего</t>
  </si>
  <si>
    <t>15"Развитие культуры", всего</t>
  </si>
  <si>
    <t>17"Социальная поддержка граждан", всего</t>
  </si>
  <si>
    <t>19"Совершенствование гос. управления", всего</t>
  </si>
  <si>
    <t>24"Доступная среда", всего</t>
  </si>
  <si>
    <t>26"Обеспечение градостроительной деятельности", всего</t>
  </si>
  <si>
    <t>6 (3-2)</t>
  </si>
  <si>
    <t>7 (3/2)</t>
  </si>
  <si>
    <t xml:space="preserve">сумма </t>
  </si>
  <si>
    <t>21"Соц-экономическое развитие АБО", всего</t>
  </si>
  <si>
    <t>предлагается проектом закона</t>
  </si>
  <si>
    <t>тыс. рублей</t>
  </si>
  <si>
    <t>2020 год</t>
  </si>
  <si>
    <t>10"Управление государственной собственностью Забайкальского края (2014—2020 годы)"</t>
  </si>
  <si>
    <t>29 "Формирование современной городской среды (2018-2022 годы)"</t>
  </si>
  <si>
    <t>к Заключению от 15.11.2017</t>
  </si>
  <si>
    <t>№ 116-17/КФ-З-КСП</t>
  </si>
  <si>
    <t>х</t>
  </si>
  <si>
    <t>уточненные назначения</t>
  </si>
  <si>
    <t>Приложение №19</t>
  </si>
  <si>
    <t>Распределение межбюджетных трансфертов муниципальным образованиям Забайкальского края, предусмотренных на реализацию мероприятий государственных программ Забайкальского края и непрограммных мероприятий в 2017-2020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</si>
</sst>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.0_ ;[Red]\-0.0\ "/>
    <numFmt numFmtId="165" formatCode="#,##0.0_ ;[Red]\-#,##0.0\ "/>
    <numFmt numFmtId="166" formatCode="0.0%"/>
    <numFmt numFmtId="167" formatCode="0.0_ ;\-0.0\ 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Border="1"/>
    <xf numFmtId="0" fontId="0" fillId="0" borderId="0" xfId="0" applyBorder="1"/>
    <xf numFmtId="165" fontId="0" fillId="0" borderId="0" xfId="0" applyNumberFormat="1" applyBorder="1"/>
    <xf numFmtId="164" fontId="0" fillId="0" borderId="0" xfId="0" applyNumberFormat="1" applyBorder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/>
    <xf numFmtId="166" fontId="0" fillId="0" borderId="0" xfId="1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0" fillId="2" borderId="0" xfId="0" applyFill="1"/>
    <xf numFmtId="164" fontId="0" fillId="2" borderId="0" xfId="0" applyNumberFormat="1" applyFill="1" applyBorder="1"/>
    <xf numFmtId="43" fontId="0" fillId="2" borderId="0" xfId="2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2" borderId="0" xfId="0" applyNumberFormat="1" applyFill="1" applyBorder="1"/>
    <xf numFmtId="0" fontId="0" fillId="2" borderId="0" xfId="0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167" fontId="1" fillId="2" borderId="0" xfId="0" applyNumberFormat="1" applyFont="1" applyFill="1" applyBorder="1"/>
    <xf numFmtId="167" fontId="1" fillId="0" borderId="0" xfId="0" applyNumberFormat="1" applyFont="1" applyFill="1" applyBorder="1"/>
    <xf numFmtId="167" fontId="1" fillId="0" borderId="0" xfId="0" applyNumberFormat="1" applyFont="1" applyBorder="1"/>
    <xf numFmtId="0" fontId="7" fillId="0" borderId="0" xfId="0" applyFont="1" applyFill="1" applyAlignment="1">
      <alignment vertical="center"/>
    </xf>
    <xf numFmtId="165" fontId="0" fillId="0" borderId="0" xfId="0" applyNumberFormat="1" applyBorder="1" applyAlignment="1"/>
    <xf numFmtId="16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/>
    <xf numFmtId="165" fontId="1" fillId="0" borderId="0" xfId="0" applyNumberFormat="1" applyFont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7" fontId="2" fillId="2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/>
    </xf>
    <xf numFmtId="167" fontId="2" fillId="2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zoomScaleNormal="100" workbookViewId="0">
      <selection activeCell="J9" sqref="J9"/>
    </sheetView>
  </sheetViews>
  <sheetFormatPr defaultRowHeight="15" x14ac:dyDescent="0.25"/>
  <cols>
    <col min="1" max="1" width="27.140625" customWidth="1"/>
    <col min="2" max="2" width="14.42578125" style="14" customWidth="1"/>
    <col min="3" max="3" width="11.7109375" style="8" bestFit="1" customWidth="1"/>
    <col min="4" max="4" width="12" customWidth="1"/>
    <col min="5" max="5" width="11.5703125" customWidth="1"/>
    <col min="6" max="6" width="11.85546875" customWidth="1"/>
    <col min="7" max="7" width="13" style="32" customWidth="1"/>
  </cols>
  <sheetData>
    <row r="1" spans="1:7" ht="12.75" customHeight="1" x14ac:dyDescent="0.25">
      <c r="A1" s="14"/>
      <c r="C1" s="14"/>
      <c r="D1" s="14"/>
      <c r="E1" s="52" t="s">
        <v>42</v>
      </c>
      <c r="F1" s="52"/>
      <c r="G1" s="52"/>
    </row>
    <row r="2" spans="1:7" ht="14.25" customHeight="1" x14ac:dyDescent="0.25">
      <c r="A2" s="14"/>
      <c r="C2" s="14"/>
      <c r="D2" s="14"/>
      <c r="E2" s="52" t="s">
        <v>38</v>
      </c>
      <c r="F2" s="52"/>
      <c r="G2" s="52"/>
    </row>
    <row r="3" spans="1:7" ht="12.75" customHeight="1" x14ac:dyDescent="0.25">
      <c r="A3" s="14"/>
      <c r="C3" s="14"/>
      <c r="D3" s="14"/>
      <c r="E3" s="52" t="s">
        <v>39</v>
      </c>
      <c r="F3" s="52"/>
      <c r="G3" s="52"/>
    </row>
    <row r="4" spans="1:7" x14ac:dyDescent="0.25">
      <c r="A4" s="14"/>
      <c r="C4" s="14"/>
      <c r="D4" s="14"/>
      <c r="E4" s="24"/>
      <c r="F4" s="24"/>
      <c r="G4" s="28"/>
    </row>
    <row r="5" spans="1:7" ht="71.25" customHeight="1" x14ac:dyDescent="0.25">
      <c r="A5" s="53" t="s">
        <v>43</v>
      </c>
      <c r="B5" s="53"/>
      <c r="C5" s="53"/>
      <c r="D5" s="53"/>
      <c r="E5" s="53"/>
      <c r="F5" s="53"/>
      <c r="G5" s="53"/>
    </row>
    <row r="6" spans="1:7" x14ac:dyDescent="0.25">
      <c r="A6" s="54" t="s">
        <v>34</v>
      </c>
      <c r="B6" s="55"/>
      <c r="C6" s="55"/>
      <c r="D6" s="55"/>
      <c r="E6" s="55"/>
      <c r="F6" s="55"/>
      <c r="G6" s="55"/>
    </row>
    <row r="7" spans="1:7" ht="13.5" customHeight="1" x14ac:dyDescent="0.25">
      <c r="A7" s="51" t="s">
        <v>0</v>
      </c>
      <c r="B7" s="51" t="s">
        <v>1</v>
      </c>
      <c r="C7" s="51" t="s">
        <v>2</v>
      </c>
      <c r="D7" s="51" t="s">
        <v>3</v>
      </c>
      <c r="E7" s="51" t="s">
        <v>35</v>
      </c>
      <c r="F7" s="51" t="s">
        <v>22</v>
      </c>
      <c r="G7" s="51"/>
    </row>
    <row r="8" spans="1:7" ht="9" customHeight="1" x14ac:dyDescent="0.25">
      <c r="A8" s="51"/>
      <c r="B8" s="51"/>
      <c r="C8" s="51"/>
      <c r="D8" s="51"/>
      <c r="E8" s="51"/>
      <c r="F8" s="51"/>
      <c r="G8" s="51"/>
    </row>
    <row r="9" spans="1:7" ht="25.5" x14ac:dyDescent="0.25">
      <c r="A9" s="51"/>
      <c r="B9" s="17" t="s">
        <v>41</v>
      </c>
      <c r="C9" s="51" t="s">
        <v>33</v>
      </c>
      <c r="D9" s="51"/>
      <c r="E9" s="51"/>
      <c r="F9" s="17" t="s">
        <v>31</v>
      </c>
      <c r="G9" s="23" t="s">
        <v>4</v>
      </c>
    </row>
    <row r="10" spans="1:7" x14ac:dyDescent="0.2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 t="s">
        <v>29</v>
      </c>
      <c r="G10" s="18" t="s">
        <v>30</v>
      </c>
    </row>
    <row r="11" spans="1:7" ht="24" customHeight="1" x14ac:dyDescent="0.25">
      <c r="A11" s="5" t="s">
        <v>10</v>
      </c>
      <c r="B11" s="35">
        <f>SUM(B13:B15)</f>
        <v>3519451.4</v>
      </c>
      <c r="C11" s="36">
        <f>SUM(C13:C15)</f>
        <v>3455686.4</v>
      </c>
      <c r="D11" s="37">
        <f>SUM(D13:D15)</f>
        <v>3181663.5</v>
      </c>
      <c r="E11" s="37">
        <f>SUM(E13:E15)</f>
        <v>2913349.4999999995</v>
      </c>
      <c r="F11" s="38">
        <f>C11-B11</f>
        <v>-63765</v>
      </c>
      <c r="G11" s="39">
        <f t="shared" ref="G11:G76" si="0">C11/B11*100</f>
        <v>98.188211946896047</v>
      </c>
    </row>
    <row r="12" spans="1:7" x14ac:dyDescent="0.25">
      <c r="A12" s="6" t="s">
        <v>5</v>
      </c>
      <c r="B12" s="40"/>
      <c r="C12" s="41"/>
      <c r="D12" s="42"/>
      <c r="E12" s="42"/>
      <c r="F12" s="38"/>
      <c r="G12" s="39"/>
    </row>
    <row r="13" spans="1:7" x14ac:dyDescent="0.25">
      <c r="A13" s="7" t="s">
        <v>6</v>
      </c>
      <c r="B13" s="40">
        <v>2246012.7999999998</v>
      </c>
      <c r="C13" s="41">
        <v>3204517.9</v>
      </c>
      <c r="D13" s="42">
        <v>2931040.9</v>
      </c>
      <c r="E13" s="42">
        <v>2664117.2999999998</v>
      </c>
      <c r="F13" s="38">
        <f t="shared" ref="F13:F76" si="1">C13-B13</f>
        <v>958505.10000000009</v>
      </c>
      <c r="G13" s="39">
        <f t="shared" si="0"/>
        <v>142.67585206994369</v>
      </c>
    </row>
    <row r="14" spans="1:7" s="14" customFormat="1" x14ac:dyDescent="0.25">
      <c r="A14" s="13" t="s">
        <v>7</v>
      </c>
      <c r="B14" s="40">
        <v>1164243.6000000001</v>
      </c>
      <c r="C14" s="40">
        <v>143140</v>
      </c>
      <c r="D14" s="40">
        <v>143114.5</v>
      </c>
      <c r="E14" s="40">
        <v>142034.9</v>
      </c>
      <c r="F14" s="43">
        <f t="shared" si="1"/>
        <v>-1021103.6000000001</v>
      </c>
      <c r="G14" s="44">
        <f t="shared" si="0"/>
        <v>12.294677849206128</v>
      </c>
    </row>
    <row r="15" spans="1:7" s="14" customFormat="1" x14ac:dyDescent="0.25">
      <c r="A15" s="13" t="s">
        <v>8</v>
      </c>
      <c r="B15" s="40">
        <v>109195</v>
      </c>
      <c r="C15" s="40">
        <v>108028.5</v>
      </c>
      <c r="D15" s="40">
        <v>107508.1</v>
      </c>
      <c r="E15" s="40">
        <v>107197.3</v>
      </c>
      <c r="F15" s="43">
        <f t="shared" si="1"/>
        <v>-1166.5</v>
      </c>
      <c r="G15" s="44">
        <f t="shared" si="0"/>
        <v>98.931727643207097</v>
      </c>
    </row>
    <row r="16" spans="1:7" s="14" customFormat="1" ht="24" customHeight="1" x14ac:dyDescent="0.25">
      <c r="A16" s="21" t="s">
        <v>23</v>
      </c>
      <c r="B16" s="35">
        <f>SUM(B18:B19)</f>
        <v>3225.8</v>
      </c>
      <c r="C16" s="35">
        <f>SUM(C18:C19)</f>
        <v>0</v>
      </c>
      <c r="D16" s="35">
        <f t="shared" ref="D16:E16" si="2">SUM(D18:D19)</f>
        <v>0</v>
      </c>
      <c r="E16" s="35">
        <f t="shared" si="2"/>
        <v>0</v>
      </c>
      <c r="F16" s="43">
        <f t="shared" si="1"/>
        <v>-3225.8</v>
      </c>
      <c r="G16" s="44">
        <f t="shared" si="0"/>
        <v>0</v>
      </c>
    </row>
    <row r="17" spans="1:7" s="14" customFormat="1" x14ac:dyDescent="0.25">
      <c r="A17" s="22" t="s">
        <v>5</v>
      </c>
      <c r="B17" s="45"/>
      <c r="C17" s="45"/>
      <c r="D17" s="45"/>
      <c r="E17" s="45"/>
      <c r="F17" s="43"/>
      <c r="G17" s="44"/>
    </row>
    <row r="18" spans="1:7" s="14" customFormat="1" x14ac:dyDescent="0.25">
      <c r="A18" s="13" t="s">
        <v>7</v>
      </c>
      <c r="B18" s="40">
        <v>3225.8</v>
      </c>
      <c r="C18" s="40">
        <v>0</v>
      </c>
      <c r="D18" s="40">
        <v>0</v>
      </c>
      <c r="E18" s="40">
        <v>0</v>
      </c>
      <c r="F18" s="43">
        <f t="shared" si="1"/>
        <v>-3225.8</v>
      </c>
      <c r="G18" s="44">
        <f t="shared" si="0"/>
        <v>0</v>
      </c>
    </row>
    <row r="19" spans="1:7" s="14" customFormat="1" hidden="1" x14ac:dyDescent="0.25">
      <c r="A19" s="13" t="s">
        <v>8</v>
      </c>
      <c r="B19" s="40"/>
      <c r="C19" s="40">
        <v>0</v>
      </c>
      <c r="D19" s="40">
        <v>0</v>
      </c>
      <c r="E19" s="40">
        <v>0</v>
      </c>
      <c r="F19" s="43">
        <f t="shared" si="1"/>
        <v>0</v>
      </c>
      <c r="G19" s="44" t="e">
        <f t="shared" si="0"/>
        <v>#DIV/0!</v>
      </c>
    </row>
    <row r="20" spans="1:7" s="14" customFormat="1" ht="28.5" customHeight="1" x14ac:dyDescent="0.25">
      <c r="A20" s="21" t="s">
        <v>11</v>
      </c>
      <c r="B20" s="43">
        <f>SUM(B22)</f>
        <v>11521.9</v>
      </c>
      <c r="C20" s="43">
        <f>SUM(C22)</f>
        <v>11974.4</v>
      </c>
      <c r="D20" s="43">
        <f>SUM(D22)</f>
        <v>11016.5</v>
      </c>
      <c r="E20" s="43">
        <f>SUM(E22)</f>
        <v>10453.6</v>
      </c>
      <c r="F20" s="43">
        <f t="shared" si="1"/>
        <v>452.5</v>
      </c>
      <c r="G20" s="44">
        <f t="shared" si="0"/>
        <v>103.92730365651499</v>
      </c>
    </row>
    <row r="21" spans="1:7" s="14" customFormat="1" x14ac:dyDescent="0.25">
      <c r="A21" s="22" t="s">
        <v>5</v>
      </c>
      <c r="B21" s="46"/>
      <c r="C21" s="46"/>
      <c r="D21" s="46"/>
      <c r="E21" s="46"/>
      <c r="F21" s="43"/>
      <c r="G21" s="44"/>
    </row>
    <row r="22" spans="1:7" s="14" customFormat="1" x14ac:dyDescent="0.25">
      <c r="A22" s="13" t="s">
        <v>8</v>
      </c>
      <c r="B22" s="46">
        <v>11521.9</v>
      </c>
      <c r="C22" s="46">
        <v>11974.4</v>
      </c>
      <c r="D22" s="46">
        <v>11016.5</v>
      </c>
      <c r="E22" s="46">
        <v>10453.6</v>
      </c>
      <c r="F22" s="43">
        <f t="shared" si="1"/>
        <v>452.5</v>
      </c>
      <c r="G22" s="44">
        <f t="shared" si="0"/>
        <v>103.92730365651499</v>
      </c>
    </row>
    <row r="23" spans="1:7" s="14" customFormat="1" ht="25.5" x14ac:dyDescent="0.25">
      <c r="A23" s="21" t="s">
        <v>12</v>
      </c>
      <c r="B23" s="43">
        <f>SUM(B25)</f>
        <v>13289.9</v>
      </c>
      <c r="C23" s="43">
        <f>SUM(C25)</f>
        <v>7637.0999999999995</v>
      </c>
      <c r="D23" s="43">
        <f>SUM(D25)</f>
        <v>7637.1</v>
      </c>
      <c r="E23" s="43">
        <f>SUM(E25)</f>
        <v>7637.1</v>
      </c>
      <c r="F23" s="43">
        <f t="shared" si="1"/>
        <v>-5652.8</v>
      </c>
      <c r="G23" s="44">
        <f t="shared" si="0"/>
        <v>57.46544368279671</v>
      </c>
    </row>
    <row r="24" spans="1:7" s="14" customFormat="1" x14ac:dyDescent="0.25">
      <c r="A24" s="22" t="s">
        <v>5</v>
      </c>
      <c r="B24" s="46"/>
      <c r="C24" s="46"/>
      <c r="D24" s="46"/>
      <c r="E24" s="46"/>
      <c r="F24" s="43"/>
      <c r="G24" s="44"/>
    </row>
    <row r="25" spans="1:7" s="14" customFormat="1" x14ac:dyDescent="0.25">
      <c r="A25" s="13" t="s">
        <v>8</v>
      </c>
      <c r="B25" s="46">
        <v>13289.9</v>
      </c>
      <c r="C25" s="46">
        <v>7637.0999999999995</v>
      </c>
      <c r="D25" s="46">
        <v>7637.1</v>
      </c>
      <c r="E25" s="46">
        <v>7637.1</v>
      </c>
      <c r="F25" s="43">
        <f t="shared" si="1"/>
        <v>-5652.8</v>
      </c>
      <c r="G25" s="44">
        <f t="shared" si="0"/>
        <v>57.46544368279671</v>
      </c>
    </row>
    <row r="26" spans="1:7" s="14" customFormat="1" ht="57.75" customHeight="1" x14ac:dyDescent="0.25">
      <c r="A26" s="21" t="s">
        <v>36</v>
      </c>
      <c r="B26" s="35">
        <f>B27</f>
        <v>0</v>
      </c>
      <c r="C26" s="43">
        <f>SUM(C27)</f>
        <v>127.1</v>
      </c>
      <c r="D26" s="43">
        <f t="shared" ref="D26:E26" si="3">D27</f>
        <v>0</v>
      </c>
      <c r="E26" s="43">
        <f t="shared" si="3"/>
        <v>0</v>
      </c>
      <c r="F26" s="35">
        <f t="shared" si="1"/>
        <v>127.1</v>
      </c>
      <c r="G26" s="44" t="s">
        <v>40</v>
      </c>
    </row>
    <row r="27" spans="1:7" s="14" customFormat="1" x14ac:dyDescent="0.25">
      <c r="A27" s="13" t="s">
        <v>7</v>
      </c>
      <c r="B27" s="46"/>
      <c r="C27" s="46">
        <v>127.1</v>
      </c>
      <c r="D27" s="46"/>
      <c r="E27" s="46"/>
      <c r="F27" s="43">
        <f t="shared" si="1"/>
        <v>127.1</v>
      </c>
      <c r="G27" s="44"/>
    </row>
    <row r="28" spans="1:7" s="14" customFormat="1" ht="26.25" customHeight="1" x14ac:dyDescent="0.25">
      <c r="A28" s="21" t="s">
        <v>20</v>
      </c>
      <c r="B28" s="43">
        <f>SUM(B30)</f>
        <v>25707.3</v>
      </c>
      <c r="C28" s="43">
        <f>SUM(C30)</f>
        <v>358018.3</v>
      </c>
      <c r="D28" s="43">
        <f>SUM(D30)</f>
        <v>137746.9</v>
      </c>
      <c r="E28" s="43">
        <f>SUM(E30)</f>
        <v>151296.4</v>
      </c>
      <c r="F28" s="43">
        <f t="shared" si="1"/>
        <v>332311</v>
      </c>
      <c r="G28" s="44">
        <f t="shared" si="0"/>
        <v>1392.6717313759127</v>
      </c>
    </row>
    <row r="29" spans="1:7" s="14" customFormat="1" x14ac:dyDescent="0.25">
      <c r="A29" s="22" t="s">
        <v>5</v>
      </c>
      <c r="B29" s="46"/>
      <c r="C29" s="46"/>
      <c r="D29" s="46"/>
      <c r="E29" s="46"/>
      <c r="F29" s="43"/>
      <c r="G29" s="44"/>
    </row>
    <row r="30" spans="1:7" s="14" customFormat="1" x14ac:dyDescent="0.25">
      <c r="A30" s="13" t="s">
        <v>7</v>
      </c>
      <c r="B30" s="46">
        <v>25707.3</v>
      </c>
      <c r="C30" s="46">
        <v>358018.3</v>
      </c>
      <c r="D30" s="46">
        <v>137746.9</v>
      </c>
      <c r="E30" s="46">
        <v>151296.4</v>
      </c>
      <c r="F30" s="43">
        <f t="shared" si="1"/>
        <v>332311</v>
      </c>
      <c r="G30" s="44">
        <f t="shared" si="0"/>
        <v>1392.6717313759127</v>
      </c>
    </row>
    <row r="31" spans="1:7" s="14" customFormat="1" ht="25.5" x14ac:dyDescent="0.25">
      <c r="A31" s="21" t="s">
        <v>13</v>
      </c>
      <c r="B31" s="43">
        <f>SUM(B33:B34)</f>
        <v>261524.8</v>
      </c>
      <c r="C31" s="43">
        <f>SUM(C33:C34)</f>
        <v>604488.79999999993</v>
      </c>
      <c r="D31" s="43">
        <f>SUM(D33:D34)</f>
        <v>552473.1</v>
      </c>
      <c r="E31" s="43">
        <f>SUM(E33:E34)</f>
        <v>552443.29999999993</v>
      </c>
      <c r="F31" s="43">
        <f t="shared" si="1"/>
        <v>342963.99999999994</v>
      </c>
      <c r="G31" s="44">
        <f t="shared" si="0"/>
        <v>231.14014426165318</v>
      </c>
    </row>
    <row r="32" spans="1:7" s="14" customFormat="1" x14ac:dyDescent="0.25">
      <c r="A32" s="22" t="s">
        <v>5</v>
      </c>
      <c r="B32" s="46"/>
      <c r="C32" s="46"/>
      <c r="D32" s="46"/>
      <c r="E32" s="46"/>
      <c r="F32" s="43"/>
      <c r="G32" s="44"/>
    </row>
    <row r="33" spans="1:7" s="14" customFormat="1" x14ac:dyDescent="0.25">
      <c r="A33" s="13" t="s">
        <v>8</v>
      </c>
      <c r="B33" s="46">
        <v>42380.4</v>
      </c>
      <c r="C33" s="46">
        <v>100074.7</v>
      </c>
      <c r="D33" s="46">
        <v>65074.7</v>
      </c>
      <c r="E33" s="46">
        <v>60074.7</v>
      </c>
      <c r="F33" s="43">
        <f t="shared" si="1"/>
        <v>57694.299999999996</v>
      </c>
      <c r="G33" s="44">
        <f t="shared" si="0"/>
        <v>236.1343923134279</v>
      </c>
    </row>
    <row r="34" spans="1:7" s="14" customFormat="1" x14ac:dyDescent="0.25">
      <c r="A34" s="13" t="s">
        <v>7</v>
      </c>
      <c r="B34" s="46">
        <v>219144.4</v>
      </c>
      <c r="C34" s="46">
        <v>504414.1</v>
      </c>
      <c r="D34" s="46">
        <v>487398.40000000002</v>
      </c>
      <c r="E34" s="46">
        <v>492368.6</v>
      </c>
      <c r="F34" s="43">
        <f t="shared" si="1"/>
        <v>285269.69999999995</v>
      </c>
      <c r="G34" s="44">
        <f t="shared" si="0"/>
        <v>230.17430516134567</v>
      </c>
    </row>
    <row r="35" spans="1:7" s="14" customFormat="1" ht="25.5" x14ac:dyDescent="0.25">
      <c r="A35" s="21" t="s">
        <v>14</v>
      </c>
      <c r="B35" s="43">
        <f>SUM(B37:B38)</f>
        <v>10418281.399999999</v>
      </c>
      <c r="C35" s="43">
        <f>SUM(C37:C38)</f>
        <v>8723103.5999999996</v>
      </c>
      <c r="D35" s="43">
        <f>SUM(D37:D38)</f>
        <v>7979248.2999999998</v>
      </c>
      <c r="E35" s="43">
        <f>SUM(E37:E38)</f>
        <v>7565399</v>
      </c>
      <c r="F35" s="43">
        <f t="shared" si="1"/>
        <v>-1695177.7999999989</v>
      </c>
      <c r="G35" s="44">
        <f t="shared" si="0"/>
        <v>83.728815387919937</v>
      </c>
    </row>
    <row r="36" spans="1:7" s="14" customFormat="1" x14ac:dyDescent="0.25">
      <c r="A36" s="22" t="s">
        <v>5</v>
      </c>
      <c r="B36" s="46"/>
      <c r="C36" s="46"/>
      <c r="D36" s="46"/>
      <c r="E36" s="46"/>
      <c r="F36" s="43"/>
      <c r="G36" s="44"/>
    </row>
    <row r="37" spans="1:7" s="14" customFormat="1" x14ac:dyDescent="0.25">
      <c r="A37" s="13" t="s">
        <v>8</v>
      </c>
      <c r="B37" s="46">
        <v>10218620.999999998</v>
      </c>
      <c r="C37" s="46">
        <v>8574239.4000000004</v>
      </c>
      <c r="D37" s="46">
        <v>7894902.3999999994</v>
      </c>
      <c r="E37" s="46">
        <v>7488741.9000000004</v>
      </c>
      <c r="F37" s="43">
        <f t="shared" si="1"/>
        <v>-1644381.5999999978</v>
      </c>
      <c r="G37" s="44">
        <f t="shared" si="0"/>
        <v>83.907989150395167</v>
      </c>
    </row>
    <row r="38" spans="1:7" s="14" customFormat="1" x14ac:dyDescent="0.25">
      <c r="A38" s="13" t="s">
        <v>7</v>
      </c>
      <c r="B38" s="46">
        <v>199660.4</v>
      </c>
      <c r="C38" s="46">
        <v>148864.20000000001</v>
      </c>
      <c r="D38" s="46">
        <v>84345.9</v>
      </c>
      <c r="E38" s="46">
        <v>76657.100000000006</v>
      </c>
      <c r="F38" s="43">
        <f t="shared" si="1"/>
        <v>-50796.199999999983</v>
      </c>
      <c r="G38" s="44">
        <f t="shared" si="0"/>
        <v>74.558700673744028</v>
      </c>
    </row>
    <row r="39" spans="1:7" s="14" customFormat="1" x14ac:dyDescent="0.25">
      <c r="A39" s="21" t="s">
        <v>24</v>
      </c>
      <c r="B39" s="47">
        <f>SUM(B41:B42)</f>
        <v>99180.3</v>
      </c>
      <c r="C39" s="47">
        <f>SUM(C41:C42)</f>
        <v>34081.800000000003</v>
      </c>
      <c r="D39" s="47">
        <f t="shared" ref="D39:E39" si="4">SUM(D41:D42)</f>
        <v>0</v>
      </c>
      <c r="E39" s="47">
        <f t="shared" si="4"/>
        <v>0</v>
      </c>
      <c r="F39" s="43">
        <f t="shared" si="1"/>
        <v>-65098.5</v>
      </c>
      <c r="G39" s="44">
        <f t="shared" si="0"/>
        <v>34.363477424448199</v>
      </c>
    </row>
    <row r="40" spans="1:7" s="14" customFormat="1" x14ac:dyDescent="0.25">
      <c r="A40" s="22" t="s">
        <v>5</v>
      </c>
      <c r="B40" s="46"/>
      <c r="C40" s="46"/>
      <c r="D40" s="46"/>
      <c r="E40" s="46"/>
      <c r="F40" s="43"/>
      <c r="G40" s="44"/>
    </row>
    <row r="41" spans="1:7" s="14" customFormat="1" x14ac:dyDescent="0.25">
      <c r="A41" s="13" t="s">
        <v>7</v>
      </c>
      <c r="B41" s="46">
        <v>99180.3</v>
      </c>
      <c r="C41" s="46">
        <v>34081.800000000003</v>
      </c>
      <c r="D41" s="46">
        <v>0</v>
      </c>
      <c r="E41" s="46">
        <v>0</v>
      </c>
      <c r="F41" s="43">
        <f t="shared" si="1"/>
        <v>-65098.5</v>
      </c>
      <c r="G41" s="44">
        <f t="shared" si="0"/>
        <v>34.363477424448199</v>
      </c>
    </row>
    <row r="42" spans="1:7" s="14" customFormat="1" ht="25.5" hidden="1" x14ac:dyDescent="0.25">
      <c r="A42" s="13" t="s">
        <v>9</v>
      </c>
      <c r="B42" s="46"/>
      <c r="C42" s="46">
        <v>0</v>
      </c>
      <c r="D42" s="46">
        <v>0</v>
      </c>
      <c r="E42" s="46">
        <v>0</v>
      </c>
      <c r="F42" s="43">
        <f t="shared" si="1"/>
        <v>0</v>
      </c>
      <c r="G42" s="44" t="e">
        <f t="shared" si="0"/>
        <v>#DIV/0!</v>
      </c>
    </row>
    <row r="43" spans="1:7" s="14" customFormat="1" ht="25.5" x14ac:dyDescent="0.25">
      <c r="A43" s="21" t="s">
        <v>25</v>
      </c>
      <c r="B43" s="43">
        <f>SUM(B45)</f>
        <v>632535.6</v>
      </c>
      <c r="C43" s="43">
        <f>SUM(C45)</f>
        <v>638763.4</v>
      </c>
      <c r="D43" s="43">
        <f>SUM(D45)</f>
        <v>587729.5</v>
      </c>
      <c r="E43" s="43">
        <f t="shared" ref="E43" si="5">SUM(E45)</f>
        <v>557493.69999999995</v>
      </c>
      <c r="F43" s="43">
        <f t="shared" si="1"/>
        <v>6227.8000000000466</v>
      </c>
      <c r="G43" s="44">
        <f t="shared" si="0"/>
        <v>100.98457699455967</v>
      </c>
    </row>
    <row r="44" spans="1:7" s="14" customFormat="1" x14ac:dyDescent="0.25">
      <c r="A44" s="22" t="s">
        <v>5</v>
      </c>
      <c r="B44" s="46"/>
      <c r="C44" s="46"/>
      <c r="D44" s="46"/>
      <c r="E44" s="46"/>
      <c r="F44" s="43"/>
      <c r="G44" s="44"/>
    </row>
    <row r="45" spans="1:7" s="14" customFormat="1" x14ac:dyDescent="0.25">
      <c r="A45" s="13" t="s">
        <v>8</v>
      </c>
      <c r="B45" s="46">
        <v>632535.6</v>
      </c>
      <c r="C45" s="46">
        <v>638763.4</v>
      </c>
      <c r="D45" s="46">
        <v>587729.5</v>
      </c>
      <c r="E45" s="46">
        <v>557493.69999999995</v>
      </c>
      <c r="F45" s="43">
        <f t="shared" si="1"/>
        <v>6227.8000000000466</v>
      </c>
      <c r="G45" s="44">
        <f t="shared" si="0"/>
        <v>100.98457699455967</v>
      </c>
    </row>
    <row r="46" spans="1:7" s="14" customFormat="1" ht="25.5" x14ac:dyDescent="0.25">
      <c r="A46" s="21" t="s">
        <v>15</v>
      </c>
      <c r="B46" s="43">
        <f>SUM(B48)</f>
        <v>14104.5</v>
      </c>
      <c r="C46" s="43">
        <f>SUM(C48)</f>
        <v>4138.2</v>
      </c>
      <c r="D46" s="43">
        <f>SUM(D48)</f>
        <v>0</v>
      </c>
      <c r="E46" s="43">
        <f>SUM(E48)</f>
        <v>0</v>
      </c>
      <c r="F46" s="43">
        <f t="shared" si="1"/>
        <v>-9966.2999999999993</v>
      </c>
      <c r="G46" s="44">
        <f t="shared" si="0"/>
        <v>29.339572476869087</v>
      </c>
    </row>
    <row r="47" spans="1:7" s="14" customFormat="1" x14ac:dyDescent="0.25">
      <c r="A47" s="22" t="s">
        <v>5</v>
      </c>
      <c r="B47" s="46"/>
      <c r="C47" s="46"/>
      <c r="D47" s="46"/>
      <c r="E47" s="46"/>
      <c r="F47" s="43"/>
      <c r="G47" s="44"/>
    </row>
    <row r="48" spans="1:7" s="14" customFormat="1" x14ac:dyDescent="0.25">
      <c r="A48" s="13" t="s">
        <v>7</v>
      </c>
      <c r="B48" s="46">
        <v>14104.5</v>
      </c>
      <c r="C48" s="46">
        <v>4138.2</v>
      </c>
      <c r="D48" s="46">
        <v>0</v>
      </c>
      <c r="E48" s="46">
        <v>0</v>
      </c>
      <c r="F48" s="43">
        <f t="shared" si="1"/>
        <v>-9966.2999999999993</v>
      </c>
      <c r="G48" s="44">
        <f t="shared" si="0"/>
        <v>29.339572476869087</v>
      </c>
    </row>
    <row r="49" spans="1:7" s="14" customFormat="1" ht="25.5" x14ac:dyDescent="0.25">
      <c r="A49" s="21" t="s">
        <v>26</v>
      </c>
      <c r="B49" s="43">
        <f>SUM(B51)</f>
        <v>1172.8</v>
      </c>
      <c r="C49" s="43">
        <f>SUM(C51)</f>
        <v>1276.8</v>
      </c>
      <c r="D49" s="43">
        <f t="shared" ref="D49:E49" si="6">SUM(D51)</f>
        <v>1305.2</v>
      </c>
      <c r="E49" s="43">
        <f t="shared" si="6"/>
        <v>1295.7</v>
      </c>
      <c r="F49" s="43">
        <f t="shared" si="1"/>
        <v>104</v>
      </c>
      <c r="G49" s="44">
        <f t="shared" si="0"/>
        <v>108.86766712141882</v>
      </c>
    </row>
    <row r="50" spans="1:7" s="14" customFormat="1" x14ac:dyDescent="0.25">
      <c r="A50" s="22" t="s">
        <v>5</v>
      </c>
      <c r="B50" s="46"/>
      <c r="C50" s="46"/>
      <c r="D50" s="46"/>
      <c r="E50" s="46"/>
      <c r="F50" s="43"/>
      <c r="G50" s="44"/>
    </row>
    <row r="51" spans="1:7" s="14" customFormat="1" x14ac:dyDescent="0.25">
      <c r="A51" s="13" t="s">
        <v>7</v>
      </c>
      <c r="B51" s="46">
        <v>1172.8</v>
      </c>
      <c r="C51" s="46">
        <v>1276.8</v>
      </c>
      <c r="D51" s="46">
        <v>1305.2</v>
      </c>
      <c r="E51" s="46">
        <v>1295.7</v>
      </c>
      <c r="F51" s="43">
        <f t="shared" si="1"/>
        <v>104</v>
      </c>
      <c r="G51" s="44">
        <f t="shared" si="0"/>
        <v>108.86766712141882</v>
      </c>
    </row>
    <row r="52" spans="1:7" s="14" customFormat="1" ht="25.5" x14ac:dyDescent="0.25">
      <c r="A52" s="21" t="s">
        <v>16</v>
      </c>
      <c r="B52" s="43">
        <f>SUM(B54)</f>
        <v>213550.19999999998</v>
      </c>
      <c r="C52" s="43">
        <f>SUM(C54)</f>
        <v>193576.3</v>
      </c>
      <c r="D52" s="43">
        <f>SUM(D54)</f>
        <v>167790.2</v>
      </c>
      <c r="E52" s="43">
        <f>SUM(E54)</f>
        <v>206521.5</v>
      </c>
      <c r="F52" s="43">
        <f t="shared" si="1"/>
        <v>-19973.899999999994</v>
      </c>
      <c r="G52" s="44">
        <f t="shared" si="0"/>
        <v>90.64674254578081</v>
      </c>
    </row>
    <row r="53" spans="1:7" s="14" customFormat="1" x14ac:dyDescent="0.25">
      <c r="A53" s="22" t="s">
        <v>5</v>
      </c>
      <c r="B53" s="46"/>
      <c r="C53" s="46"/>
      <c r="D53" s="46"/>
      <c r="E53" s="46"/>
      <c r="F53" s="43"/>
      <c r="G53" s="44"/>
    </row>
    <row r="54" spans="1:7" s="14" customFormat="1" x14ac:dyDescent="0.25">
      <c r="A54" s="13" t="s">
        <v>7</v>
      </c>
      <c r="B54" s="46">
        <v>213550.19999999998</v>
      </c>
      <c r="C54" s="46">
        <v>193576.3</v>
      </c>
      <c r="D54" s="46">
        <v>167790.2</v>
      </c>
      <c r="E54" s="46">
        <v>206521.5</v>
      </c>
      <c r="F54" s="43">
        <f t="shared" si="1"/>
        <v>-19973.899999999994</v>
      </c>
      <c r="G54" s="44">
        <f t="shared" si="0"/>
        <v>90.64674254578081</v>
      </c>
    </row>
    <row r="55" spans="1:7" s="14" customFormat="1" ht="25.5" x14ac:dyDescent="0.25">
      <c r="A55" s="21" t="s">
        <v>32</v>
      </c>
      <c r="B55" s="43">
        <f>SUM(B57)</f>
        <v>0</v>
      </c>
      <c r="C55" s="43">
        <f>SUM(C57)</f>
        <v>5000</v>
      </c>
      <c r="D55" s="43">
        <f t="shared" ref="D55:E55" si="7">SUM(D57)</f>
        <v>5000</v>
      </c>
      <c r="E55" s="43">
        <f t="shared" si="7"/>
        <v>5000</v>
      </c>
      <c r="F55" s="43">
        <f t="shared" si="1"/>
        <v>5000</v>
      </c>
      <c r="G55" s="44"/>
    </row>
    <row r="56" spans="1:7" s="14" customFormat="1" x14ac:dyDescent="0.25">
      <c r="A56" s="22" t="s">
        <v>5</v>
      </c>
      <c r="B56" s="46"/>
      <c r="C56" s="46"/>
      <c r="D56" s="46"/>
      <c r="E56" s="46"/>
      <c r="F56" s="43"/>
      <c r="G56" s="44"/>
    </row>
    <row r="57" spans="1:7" s="14" customFormat="1" x14ac:dyDescent="0.25">
      <c r="A57" s="13" t="s">
        <v>7</v>
      </c>
      <c r="B57" s="46"/>
      <c r="C57" s="46">
        <v>5000</v>
      </c>
      <c r="D57" s="46">
        <v>5000</v>
      </c>
      <c r="E57" s="46">
        <v>5000</v>
      </c>
      <c r="F57" s="43">
        <f t="shared" si="1"/>
        <v>5000</v>
      </c>
      <c r="G57" s="44" t="s">
        <v>40</v>
      </c>
    </row>
    <row r="58" spans="1:7" s="14" customFormat="1" x14ac:dyDescent="0.25">
      <c r="A58" s="21" t="s">
        <v>27</v>
      </c>
      <c r="B58" s="47">
        <f>SUM(B60)</f>
        <v>23671.3</v>
      </c>
      <c r="C58" s="47">
        <f>SUM(C60)</f>
        <v>7820</v>
      </c>
      <c r="D58" s="47">
        <f t="shared" ref="D58:E58" si="8">SUM(D60)</f>
        <v>0</v>
      </c>
      <c r="E58" s="47">
        <f t="shared" si="8"/>
        <v>0</v>
      </c>
      <c r="F58" s="43">
        <f t="shared" si="1"/>
        <v>-15851.3</v>
      </c>
      <c r="G58" s="44">
        <f t="shared" si="0"/>
        <v>33.035785951764375</v>
      </c>
    </row>
    <row r="59" spans="1:7" s="14" customFormat="1" x14ac:dyDescent="0.25">
      <c r="A59" s="22" t="s">
        <v>5</v>
      </c>
      <c r="B59" s="46"/>
      <c r="C59" s="46"/>
      <c r="D59" s="46"/>
      <c r="E59" s="46"/>
      <c r="F59" s="43"/>
      <c r="G59" s="44"/>
    </row>
    <row r="60" spans="1:7" s="14" customFormat="1" x14ac:dyDescent="0.25">
      <c r="A60" s="13" t="s">
        <v>7</v>
      </c>
      <c r="B60" s="46">
        <v>23671.3</v>
      </c>
      <c r="C60" s="46">
        <v>7820</v>
      </c>
      <c r="D60" s="46">
        <v>0</v>
      </c>
      <c r="E60" s="46">
        <v>0</v>
      </c>
      <c r="F60" s="43">
        <f t="shared" si="1"/>
        <v>-15851.3</v>
      </c>
      <c r="G60" s="44">
        <f t="shared" si="0"/>
        <v>33.035785951764375</v>
      </c>
    </row>
    <row r="61" spans="1:7" s="14" customFormat="1" ht="38.25" x14ac:dyDescent="0.25">
      <c r="A61" s="21" t="s">
        <v>28</v>
      </c>
      <c r="B61" s="43">
        <f>SUM(B63)</f>
        <v>0</v>
      </c>
      <c r="C61" s="43">
        <f>SUM(C63)</f>
        <v>25000</v>
      </c>
      <c r="D61" s="43">
        <f t="shared" ref="D61:E61" si="9">SUM(D63)</f>
        <v>23017.599999999999</v>
      </c>
      <c r="E61" s="43">
        <f t="shared" si="9"/>
        <v>21833.4</v>
      </c>
      <c r="F61" s="43">
        <f t="shared" si="1"/>
        <v>25000</v>
      </c>
      <c r="G61" s="44" t="s">
        <v>40</v>
      </c>
    </row>
    <row r="62" spans="1:7" s="14" customFormat="1" x14ac:dyDescent="0.25">
      <c r="A62" s="13" t="s">
        <v>5</v>
      </c>
      <c r="B62" s="46"/>
      <c r="C62" s="46"/>
      <c r="D62" s="46"/>
      <c r="E62" s="46"/>
      <c r="F62" s="43"/>
      <c r="G62" s="44"/>
    </row>
    <row r="63" spans="1:7" s="14" customFormat="1" x14ac:dyDescent="0.25">
      <c r="A63" s="13" t="s">
        <v>7</v>
      </c>
      <c r="B63" s="46"/>
      <c r="C63" s="46">
        <v>25000</v>
      </c>
      <c r="D63" s="46">
        <v>23017.599999999999</v>
      </c>
      <c r="E63" s="46">
        <v>21833.4</v>
      </c>
      <c r="F63" s="43">
        <f t="shared" si="1"/>
        <v>25000</v>
      </c>
      <c r="G63" s="44" t="s">
        <v>40</v>
      </c>
    </row>
    <row r="64" spans="1:7" s="14" customFormat="1" x14ac:dyDescent="0.25">
      <c r="A64" s="21" t="s">
        <v>17</v>
      </c>
      <c r="B64" s="47">
        <f>SUM(B66)</f>
        <v>502755.6</v>
      </c>
      <c r="C64" s="47">
        <f>SUM(C66:C67)</f>
        <v>250255</v>
      </c>
      <c r="D64" s="47">
        <f t="shared" ref="D64:E64" si="10">SUM(D66:D67)</f>
        <v>220255</v>
      </c>
      <c r="E64" s="47">
        <f t="shared" si="10"/>
        <v>210255</v>
      </c>
      <c r="F64" s="43">
        <f t="shared" si="1"/>
        <v>-252500.59999999998</v>
      </c>
      <c r="G64" s="44">
        <f t="shared" si="0"/>
        <v>49.776670811821887</v>
      </c>
    </row>
    <row r="65" spans="1:7" s="14" customFormat="1" x14ac:dyDescent="0.25">
      <c r="A65" s="22" t="s">
        <v>5</v>
      </c>
      <c r="B65" s="46"/>
      <c r="C65" s="46"/>
      <c r="D65" s="46"/>
      <c r="E65" s="46"/>
      <c r="F65" s="43"/>
      <c r="G65" s="44"/>
    </row>
    <row r="66" spans="1:7" s="14" customFormat="1" x14ac:dyDescent="0.25">
      <c r="A66" s="13" t="s">
        <v>7</v>
      </c>
      <c r="B66" s="46">
        <v>502755.6</v>
      </c>
      <c r="C66" s="46">
        <v>250000</v>
      </c>
      <c r="D66" s="46">
        <v>220255</v>
      </c>
      <c r="E66" s="46">
        <v>210255</v>
      </c>
      <c r="F66" s="43">
        <f t="shared" si="1"/>
        <v>-252755.59999999998</v>
      </c>
      <c r="G66" s="44">
        <f t="shared" si="0"/>
        <v>49.725950342472572</v>
      </c>
    </row>
    <row r="67" spans="1:7" s="14" customFormat="1" ht="25.5" x14ac:dyDescent="0.25">
      <c r="A67" s="13" t="s">
        <v>9</v>
      </c>
      <c r="B67" s="46"/>
      <c r="C67" s="46">
        <v>255</v>
      </c>
      <c r="D67" s="46"/>
      <c r="E67" s="46"/>
      <c r="F67" s="43">
        <f t="shared" si="1"/>
        <v>255</v>
      </c>
      <c r="G67" s="44" t="s">
        <v>40</v>
      </c>
    </row>
    <row r="68" spans="1:7" s="14" customFormat="1" ht="25.5" x14ac:dyDescent="0.25">
      <c r="A68" s="21" t="s">
        <v>18</v>
      </c>
      <c r="B68" s="43">
        <f>SUM(B70)</f>
        <v>82311.400000000009</v>
      </c>
      <c r="C68" s="43">
        <f>SUM(C70)</f>
        <v>51696</v>
      </c>
      <c r="D68" s="43">
        <f>SUM(D70)</f>
        <v>52250</v>
      </c>
      <c r="E68" s="43">
        <f>SUM(E70)</f>
        <v>52785</v>
      </c>
      <c r="F68" s="43">
        <f t="shared" si="1"/>
        <v>-30615.400000000009</v>
      </c>
      <c r="G68" s="44">
        <f t="shared" si="0"/>
        <v>62.805395121453401</v>
      </c>
    </row>
    <row r="69" spans="1:7" s="14" customFormat="1" x14ac:dyDescent="0.25">
      <c r="A69" s="22" t="s">
        <v>5</v>
      </c>
      <c r="B69" s="46"/>
      <c r="C69" s="46"/>
      <c r="D69" s="46"/>
      <c r="E69" s="46"/>
      <c r="F69" s="43"/>
      <c r="G69" s="44"/>
    </row>
    <row r="70" spans="1:7" s="14" customFormat="1" x14ac:dyDescent="0.25">
      <c r="A70" s="13" t="s">
        <v>7</v>
      </c>
      <c r="B70" s="46">
        <v>82311.400000000009</v>
      </c>
      <c r="C70" s="46">
        <v>51696</v>
      </c>
      <c r="D70" s="46">
        <v>52250</v>
      </c>
      <c r="E70" s="46">
        <v>52785</v>
      </c>
      <c r="F70" s="43">
        <f t="shared" si="1"/>
        <v>-30615.400000000009</v>
      </c>
      <c r="G70" s="44">
        <f t="shared" si="0"/>
        <v>62.805395121453401</v>
      </c>
    </row>
    <row r="71" spans="1:7" s="14" customFormat="1" ht="38.25" x14ac:dyDescent="0.25">
      <c r="A71" s="21" t="s">
        <v>37</v>
      </c>
      <c r="B71" s="43">
        <f>SUM(B73)</f>
        <v>0</v>
      </c>
      <c r="C71" s="43">
        <f>SUM(C73)</f>
        <v>239705.2</v>
      </c>
      <c r="D71" s="43">
        <f t="shared" ref="D71:E71" si="11">SUM(D73)</f>
        <v>14517.2</v>
      </c>
      <c r="E71" s="43">
        <f t="shared" si="11"/>
        <v>14517.2</v>
      </c>
      <c r="F71" s="43">
        <f t="shared" si="1"/>
        <v>239705.2</v>
      </c>
      <c r="G71" s="44" t="s">
        <v>40</v>
      </c>
    </row>
    <row r="72" spans="1:7" s="14" customFormat="1" x14ac:dyDescent="0.25">
      <c r="A72" s="13" t="s">
        <v>5</v>
      </c>
      <c r="B72" s="47"/>
      <c r="C72" s="47"/>
      <c r="D72" s="47"/>
      <c r="E72" s="47"/>
      <c r="F72" s="43"/>
      <c r="G72" s="44" t="s">
        <v>40</v>
      </c>
    </row>
    <row r="73" spans="1:7" s="14" customFormat="1" x14ac:dyDescent="0.25">
      <c r="A73" s="13" t="s">
        <v>7</v>
      </c>
      <c r="B73" s="46"/>
      <c r="C73" s="46">
        <v>239705.2</v>
      </c>
      <c r="D73" s="46">
        <v>14517.2</v>
      </c>
      <c r="E73" s="46">
        <v>14517.2</v>
      </c>
      <c r="F73" s="43">
        <f t="shared" si="1"/>
        <v>239705.2</v>
      </c>
      <c r="G73" s="44" t="s">
        <v>40</v>
      </c>
    </row>
    <row r="74" spans="1:7" s="14" customFormat="1" ht="25.5" x14ac:dyDescent="0.25">
      <c r="A74" s="21" t="s">
        <v>19</v>
      </c>
      <c r="B74" s="43">
        <f>SUM(B76:B79)</f>
        <v>126571.29999999999</v>
      </c>
      <c r="C74" s="43">
        <f>SUM(C76:C78)</f>
        <v>294756.5</v>
      </c>
      <c r="D74" s="43">
        <f>SUM(D76:D78)</f>
        <v>82291.099999999991</v>
      </c>
      <c r="E74" s="43">
        <f>SUM(E76:E78)</f>
        <v>85224.1</v>
      </c>
      <c r="F74" s="43">
        <f t="shared" si="1"/>
        <v>168185.2</v>
      </c>
      <c r="G74" s="44">
        <f t="shared" si="0"/>
        <v>232.87783249441225</v>
      </c>
    </row>
    <row r="75" spans="1:7" s="14" customFormat="1" x14ac:dyDescent="0.25">
      <c r="A75" s="22" t="s">
        <v>5</v>
      </c>
      <c r="B75" s="46"/>
      <c r="C75" s="46"/>
      <c r="D75" s="46"/>
      <c r="E75" s="46"/>
      <c r="F75" s="43"/>
      <c r="G75" s="44"/>
    </row>
    <row r="76" spans="1:7" s="14" customFormat="1" x14ac:dyDescent="0.25">
      <c r="A76" s="13" t="s">
        <v>6</v>
      </c>
      <c r="B76" s="46">
        <v>28518</v>
      </c>
      <c r="C76" s="46">
        <v>30071</v>
      </c>
      <c r="D76" s="46">
        <v>20963</v>
      </c>
      <c r="E76" s="46">
        <v>23263</v>
      </c>
      <c r="F76" s="43">
        <f t="shared" si="1"/>
        <v>1553</v>
      </c>
      <c r="G76" s="44">
        <f t="shared" si="0"/>
        <v>105.44568342801037</v>
      </c>
    </row>
    <row r="77" spans="1:7" s="14" customFormat="1" x14ac:dyDescent="0.25">
      <c r="A77" s="13" t="s">
        <v>7</v>
      </c>
      <c r="B77" s="46"/>
      <c r="C77" s="46">
        <v>200000</v>
      </c>
      <c r="D77" s="46"/>
      <c r="E77" s="46"/>
      <c r="F77" s="43">
        <f t="shared" ref="F77:F80" si="12">C77-B77</f>
        <v>200000</v>
      </c>
      <c r="G77" s="44" t="s">
        <v>40</v>
      </c>
    </row>
    <row r="78" spans="1:7" s="14" customFormat="1" x14ac:dyDescent="0.25">
      <c r="A78" s="13" t="s">
        <v>8</v>
      </c>
      <c r="B78" s="46">
        <v>60615.599999999991</v>
      </c>
      <c r="C78" s="46">
        <v>64685.499999999985</v>
      </c>
      <c r="D78" s="46">
        <v>61328.099999999991</v>
      </c>
      <c r="E78" s="46">
        <v>61961.100000000006</v>
      </c>
      <c r="F78" s="43">
        <f t="shared" si="12"/>
        <v>4069.8999999999942</v>
      </c>
      <c r="G78" s="44">
        <f t="shared" ref="G78:G80" si="13">C78/B78*100</f>
        <v>106.71427817261562</v>
      </c>
    </row>
    <row r="79" spans="1:7" s="14" customFormat="1" ht="25.5" x14ac:dyDescent="0.25">
      <c r="A79" s="13" t="s">
        <v>9</v>
      </c>
      <c r="B79" s="46">
        <v>37437.699999999997</v>
      </c>
      <c r="C79" s="46"/>
      <c r="D79" s="46"/>
      <c r="E79" s="46"/>
      <c r="F79" s="43">
        <f t="shared" si="12"/>
        <v>-37437.699999999997</v>
      </c>
      <c r="G79" s="44">
        <f t="shared" si="13"/>
        <v>0</v>
      </c>
    </row>
    <row r="80" spans="1:7" x14ac:dyDescent="0.25">
      <c r="A80" s="5" t="s">
        <v>21</v>
      </c>
      <c r="B80" s="47">
        <f>SUM(B11,B16,B20,B23,B28,B31,B35,B39,B43,B46,B49,B52,B55,B58,B61,B64,B68,B74)</f>
        <v>15948855.5</v>
      </c>
      <c r="C80" s="48">
        <f>C11+C16+C20+C23+C26+C28+C31+C35+C39+C43+C46+C49+C52+C55+C58+C61+C64+C68+C71+C74</f>
        <v>14907104.9</v>
      </c>
      <c r="D80" s="49">
        <f t="shared" ref="D80" si="14">D11+D16+D20+D23+D26+D28+D31+D35+D39+D43+D46+D49+D52+D55+D58+D61+D64+D68+D71+D74</f>
        <v>13023941.199999997</v>
      </c>
      <c r="E80" s="49">
        <f>E11+E16+E20+E23+E26+E28+E31+E35+E39+E43+E46+E49+E52+E55+E58+E61+E64+E68+E71+E74</f>
        <v>12355504.499999996</v>
      </c>
      <c r="F80" s="50">
        <f t="shared" si="12"/>
        <v>-1041750.5999999996</v>
      </c>
      <c r="G80" s="39">
        <f t="shared" si="13"/>
        <v>93.4681795819142</v>
      </c>
    </row>
    <row r="81" spans="1:8" hidden="1" x14ac:dyDescent="0.25">
      <c r="A81" s="1"/>
      <c r="B81" s="25"/>
      <c r="C81" s="26"/>
      <c r="D81" s="27"/>
      <c r="E81" s="27"/>
      <c r="F81" s="27"/>
      <c r="G81" s="33"/>
      <c r="H81" s="2"/>
    </row>
    <row r="82" spans="1:8" hidden="1" x14ac:dyDescent="0.25">
      <c r="A82" s="2"/>
      <c r="B82" s="19">
        <v>15948855.6</v>
      </c>
      <c r="C82" s="9">
        <f>C80-C74</f>
        <v>14612348.4</v>
      </c>
      <c r="D82" s="9">
        <f t="shared" ref="D82:G82" si="15">D80-D74</f>
        <v>12941650.099999998</v>
      </c>
      <c r="E82" s="9">
        <f t="shared" si="15"/>
        <v>12270280.399999997</v>
      </c>
      <c r="F82" s="9">
        <f t="shared" si="15"/>
        <v>-1209935.7999999996</v>
      </c>
      <c r="G82" s="34">
        <f t="shared" si="15"/>
        <v>-139.40965291249805</v>
      </c>
      <c r="H82" s="2"/>
    </row>
    <row r="83" spans="1:8" hidden="1" x14ac:dyDescent="0.25">
      <c r="A83" s="2"/>
      <c r="B83" s="19">
        <f>B80-B82</f>
        <v>-9.999999962747097E-2</v>
      </c>
      <c r="C83" s="12">
        <f>C82/C80</f>
        <v>0.9802271130459409</v>
      </c>
      <c r="D83" s="12">
        <f t="shared" ref="D83:E83" si="16">D82/D80</f>
        <v>0.99368155163354088</v>
      </c>
      <c r="E83" s="12">
        <f t="shared" si="16"/>
        <v>0.993102337504713</v>
      </c>
      <c r="F83" s="3"/>
      <c r="G83" s="29"/>
      <c r="H83" s="2"/>
    </row>
    <row r="84" spans="1:8" hidden="1" x14ac:dyDescent="0.25">
      <c r="A84" s="2"/>
      <c r="B84" s="16">
        <f>B80-B82</f>
        <v>-9.999999962747097E-2</v>
      </c>
      <c r="C84" s="10"/>
      <c r="D84" s="4"/>
      <c r="E84" s="4"/>
      <c r="F84" s="4"/>
      <c r="G84" s="30"/>
      <c r="H84" s="2"/>
    </row>
    <row r="85" spans="1:8" hidden="1" x14ac:dyDescent="0.25">
      <c r="A85" s="2"/>
      <c r="B85" s="15"/>
      <c r="C85" s="10"/>
      <c r="D85" s="4"/>
      <c r="E85" s="4"/>
      <c r="F85" s="4"/>
      <c r="G85" s="30"/>
      <c r="H85" s="2"/>
    </row>
    <row r="86" spans="1:8" hidden="1" x14ac:dyDescent="0.25">
      <c r="A86" s="2"/>
      <c r="B86" s="15"/>
      <c r="C86" s="10">
        <f>C73+C70+C66+C63+C60+C57+C54+C51+C48+C41+C38+C34+C30+C27+C18+C14</f>
        <v>1966858.0000000002</v>
      </c>
      <c r="D86" s="10">
        <f t="shared" ref="D86:E86" si="17">D73+D70+D66+D63+D60+D57+D54+D51+D48+D41+D38+D34+D30+D27+D18+D14</f>
        <v>1336740.8999999999</v>
      </c>
      <c r="E86" s="10">
        <f t="shared" si="17"/>
        <v>1374564.7999999998</v>
      </c>
      <c r="F86" s="4"/>
      <c r="G86" s="30"/>
      <c r="H86" s="2"/>
    </row>
    <row r="87" spans="1:8" hidden="1" x14ac:dyDescent="0.25">
      <c r="A87" s="2"/>
      <c r="B87" s="15"/>
      <c r="C87" s="10">
        <f>C86+C77</f>
        <v>2166858</v>
      </c>
      <c r="D87" s="10">
        <f>D86+D77</f>
        <v>1336740.8999999999</v>
      </c>
      <c r="E87" s="10">
        <f t="shared" ref="E87" si="18">E86+E77</f>
        <v>1374564.7999999998</v>
      </c>
      <c r="F87" s="4"/>
      <c r="G87" s="30"/>
      <c r="H87" s="2"/>
    </row>
    <row r="88" spans="1:8" hidden="1" x14ac:dyDescent="0.25">
      <c r="A88" s="2"/>
      <c r="B88" s="15"/>
      <c r="C88" s="12">
        <f>C86/C87</f>
        <v>0.90770045845182301</v>
      </c>
      <c r="D88" s="12">
        <f t="shared" ref="D88:E88" si="19">D86/D87</f>
        <v>1</v>
      </c>
      <c r="E88" s="12">
        <f t="shared" si="19"/>
        <v>1</v>
      </c>
      <c r="F88" s="4"/>
      <c r="G88" s="30"/>
      <c r="H88" s="2"/>
    </row>
    <row r="89" spans="1:8" hidden="1" x14ac:dyDescent="0.25">
      <c r="A89" s="2"/>
      <c r="B89" s="15"/>
      <c r="C89" s="10"/>
      <c r="D89" s="4"/>
      <c r="E89" s="4"/>
      <c r="F89" s="4"/>
      <c r="G89" s="30"/>
      <c r="H89" s="2"/>
    </row>
    <row r="90" spans="1:8" x14ac:dyDescent="0.25">
      <c r="A90" s="2"/>
      <c r="B90" s="20"/>
      <c r="C90" s="11"/>
      <c r="D90" s="2"/>
      <c r="E90" s="2"/>
      <c r="F90" s="2"/>
      <c r="G90" s="31"/>
      <c r="H90" s="2"/>
    </row>
  </sheetData>
  <mergeCells count="12">
    <mergeCell ref="E1:G1"/>
    <mergeCell ref="E2:G2"/>
    <mergeCell ref="E3:G3"/>
    <mergeCell ref="A5:G5"/>
    <mergeCell ref="A6:G6"/>
    <mergeCell ref="F7:G8"/>
    <mergeCell ref="C9:E9"/>
    <mergeCell ref="A7:A9"/>
    <mergeCell ref="B7:B8"/>
    <mergeCell ref="C7:C8"/>
    <mergeCell ref="D7:D8"/>
    <mergeCell ref="E7:E8"/>
  </mergeCells>
  <printOptions horizontalCentered="1"/>
  <pageMargins left="0.70866141732283472" right="0.31496062992125984" top="0.55118110236220474" bottom="0.35433070866141736" header="0" footer="0.11811023622047245"/>
  <pageSetup paperSize="9" scale="91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Болотовна Аюшиева</dc:creator>
  <cp:lastModifiedBy>Ольга Анатольевна Дутченко</cp:lastModifiedBy>
  <cp:lastPrinted>2017-11-15T05:50:49Z</cp:lastPrinted>
  <dcterms:created xsi:type="dcterms:W3CDTF">2016-11-20T06:13:12Z</dcterms:created>
  <dcterms:modified xsi:type="dcterms:W3CDTF">2017-11-15T05:55:38Z</dcterms:modified>
</cp:coreProperties>
</file>